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Q11" i="1"/>
  <c r="Q13"/>
  <c r="Q28"/>
  <c r="Q19"/>
  <c r="Q15"/>
  <c r="Q12"/>
  <c r="Q10"/>
  <c r="S19"/>
  <c r="R29"/>
  <c r="R19"/>
  <c r="R15"/>
  <c r="R13"/>
  <c r="R12"/>
  <c r="R11"/>
  <c r="R10"/>
  <c r="S21"/>
  <c r="S22"/>
  <c r="S23"/>
  <c r="S24"/>
  <c r="S25"/>
  <c r="P13"/>
  <c r="P28"/>
  <c r="P19"/>
  <c r="P15"/>
  <c r="P12"/>
  <c r="P11"/>
  <c r="P10"/>
  <c r="E31"/>
  <c r="F31"/>
  <c r="G31"/>
  <c r="H31"/>
  <c r="I31"/>
  <c r="J31"/>
  <c r="K31"/>
  <c r="L31"/>
  <c r="M31"/>
  <c r="N31"/>
  <c r="O31"/>
  <c r="Q31"/>
  <c r="D31"/>
  <c r="C31"/>
  <c r="B31"/>
  <c r="S30"/>
  <c r="S29"/>
  <c r="S28"/>
  <c r="S26"/>
  <c r="S27"/>
  <c r="S11"/>
  <c r="S12"/>
  <c r="S13"/>
  <c r="S14"/>
  <c r="S15"/>
  <c r="S16"/>
  <c r="S17"/>
  <c r="S18"/>
  <c r="S20"/>
  <c r="S10"/>
  <c r="R31" l="1"/>
  <c r="S31"/>
  <c r="P31"/>
</calcChain>
</file>

<file path=xl/sharedStrings.xml><?xml version="1.0" encoding="utf-8"?>
<sst xmlns="http://schemas.openxmlformats.org/spreadsheetml/2006/main" count="28" uniqueCount="28">
  <si>
    <t>PAN</t>
  </si>
  <si>
    <t>PRI</t>
  </si>
  <si>
    <t>PRD</t>
  </si>
  <si>
    <t>PT</t>
  </si>
  <si>
    <t>PVEM</t>
  </si>
  <si>
    <t>SUMA TOTAL</t>
  </si>
  <si>
    <t>CONVERGENCIA</t>
  </si>
  <si>
    <t>PAS</t>
  </si>
  <si>
    <t>PARM</t>
  </si>
  <si>
    <t>CARDENISTA</t>
  </si>
  <si>
    <t>PPS</t>
  </si>
  <si>
    <t>LIBERAL MEXICANO</t>
  </si>
  <si>
    <t>FUERZA CIUDADANA</t>
  </si>
  <si>
    <t>NUEVA ALIANZA</t>
  </si>
  <si>
    <t>ALTERNATIVA-PSD</t>
  </si>
  <si>
    <t>SOC. NACIONALISTA (PSN)</t>
  </si>
  <si>
    <t>PARTIDOS POLÍTICOS</t>
  </si>
  <si>
    <t>DEMÓCRATA SOCIAL</t>
  </si>
  <si>
    <t>CENTRO DEMOCRÁTICO</t>
  </si>
  <si>
    <t>DEMÓCRATA  DEL SURESTE</t>
  </si>
  <si>
    <t>DEMÓCRATA MEXICANO</t>
  </si>
  <si>
    <t>MÉXICO POSIBLE</t>
  </si>
  <si>
    <t>AGRUPACIÓN POLÍTICA</t>
  </si>
  <si>
    <t>INSTITUTO ELECTORAL DEL ESTADO DE CAMPECHE</t>
  </si>
  <si>
    <t>DIRECCIÓN EJECUTIVA DE ADMINISTRACIÓN Y PRERROGATIVAS</t>
  </si>
  <si>
    <t>FINANCIAMIENTO ESTATAL DE LOS PARTIDOS POLÍTICOS DEL 1997 AL 2013</t>
  </si>
  <si>
    <t>LAE JOSÉ LUIS REYES CADENAS</t>
  </si>
  <si>
    <t>DIRECTOR EJECUTIVO DE ADMINISTRACIÓN Y PRERROGATIVAS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</si>
</sst>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44" fontId="2" fillId="0" borderId="1" xfId="1" applyFont="1" applyBorder="1"/>
    <xf numFmtId="44" fontId="2" fillId="0" borderId="0" xfId="1" applyFont="1"/>
    <xf numFmtId="4" fontId="2" fillId="0" borderId="1" xfId="0" applyNumberFormat="1" applyFont="1" applyBorder="1"/>
    <xf numFmtId="4" fontId="2" fillId="0" borderId="0" xfId="0" applyNumberFormat="1" applyFont="1"/>
    <xf numFmtId="0" fontId="2" fillId="0" borderId="0" xfId="0" applyFont="1" applyAlignment="1">
      <alignment horizontal="center"/>
    </xf>
    <xf numFmtId="44" fontId="2" fillId="0" borderId="2" xfId="1" applyFont="1" applyBorder="1"/>
    <xf numFmtId="4" fontId="2" fillId="0" borderId="2" xfId="0" applyNumberFormat="1" applyFont="1" applyBorder="1"/>
    <xf numFmtId="0" fontId="3" fillId="0" borderId="1" xfId="0" applyFont="1" applyBorder="1"/>
    <xf numFmtId="0" fontId="3" fillId="0" borderId="0" xfId="0" applyFont="1" applyBorder="1"/>
    <xf numFmtId="44" fontId="2" fillId="0" borderId="0" xfId="1" applyFont="1" applyBorder="1"/>
    <xf numFmtId="0" fontId="4" fillId="0" borderId="1" xfId="0" applyFont="1" applyBorder="1"/>
    <xf numFmtId="44" fontId="5" fillId="0" borderId="2" xfId="1" applyFont="1" applyBorder="1"/>
    <xf numFmtId="44" fontId="5" fillId="0" borderId="1" xfId="1" applyFont="1" applyBorder="1"/>
    <xf numFmtId="4" fontId="5" fillId="0" borderId="0" xfId="0" applyNumberFormat="1" applyFont="1"/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0</xdr:col>
      <xdr:colOff>504825</xdr:colOff>
      <xdr:row>4</xdr:row>
      <xdr:rowOff>85725</xdr:rowOff>
    </xdr:to>
    <xdr:pic>
      <xdr:nvPicPr>
        <xdr:cNvPr id="2" name="1 Imagen" descr="image00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4381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609600</xdr:colOff>
      <xdr:row>0</xdr:row>
      <xdr:rowOff>57150</xdr:rowOff>
    </xdr:from>
    <xdr:to>
      <xdr:col>18</xdr:col>
      <xdr:colOff>815798</xdr:colOff>
      <xdr:row>4</xdr:row>
      <xdr:rowOff>9525</xdr:rowOff>
    </xdr:to>
    <xdr:pic>
      <xdr:nvPicPr>
        <xdr:cNvPr id="3" name="2 Imagen" descr="LOGO IEEC FINAL 2009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992350" y="57150"/>
          <a:ext cx="1044398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C46"/>
  <sheetViews>
    <sheetView tabSelected="1" zoomScaleNormal="100" workbookViewId="0">
      <selection activeCell="U11" sqref="U11"/>
    </sheetView>
  </sheetViews>
  <sheetFormatPr baseColWidth="10" defaultRowHeight="11.25"/>
  <cols>
    <col min="1" max="1" width="18" style="1" bestFit="1" customWidth="1"/>
    <col min="2" max="4" width="11.7109375" style="1" customWidth="1"/>
    <col min="5" max="5" width="12.5703125" style="1" customWidth="1"/>
    <col min="6" max="6" width="11.7109375" style="1" customWidth="1"/>
    <col min="7" max="18" width="12.5703125" style="1" customWidth="1"/>
    <col min="19" max="19" width="13.42578125" style="1" bestFit="1" customWidth="1"/>
    <col min="20" max="16384" width="11.42578125" style="1"/>
  </cols>
  <sheetData>
    <row r="2" spans="1:29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29">
      <c r="A3" s="21" t="s">
        <v>24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9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29">
      <c r="A5" s="21" t="s">
        <v>25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29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29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9" spans="1:29" s="20" customFormat="1" ht="16.5" customHeight="1">
      <c r="A9" s="17" t="s">
        <v>16</v>
      </c>
      <c r="B9" s="18">
        <v>1997</v>
      </c>
      <c r="C9" s="19">
        <v>1998</v>
      </c>
      <c r="D9" s="19">
        <v>1999</v>
      </c>
      <c r="E9" s="19">
        <v>2000</v>
      </c>
      <c r="F9" s="19">
        <v>2001</v>
      </c>
      <c r="G9" s="19">
        <v>2002</v>
      </c>
      <c r="H9" s="19">
        <v>2003</v>
      </c>
      <c r="I9" s="19">
        <v>2004</v>
      </c>
      <c r="J9" s="19">
        <v>2005</v>
      </c>
      <c r="K9" s="19">
        <v>2006</v>
      </c>
      <c r="L9" s="19">
        <v>2007</v>
      </c>
      <c r="M9" s="19">
        <v>2008</v>
      </c>
      <c r="N9" s="19">
        <v>2009</v>
      </c>
      <c r="O9" s="19">
        <v>2010</v>
      </c>
      <c r="P9" s="19">
        <v>2011</v>
      </c>
      <c r="Q9" s="19">
        <v>2012</v>
      </c>
      <c r="R9" s="19">
        <v>2013</v>
      </c>
      <c r="S9" s="19" t="s">
        <v>5</v>
      </c>
      <c r="V9" s="1"/>
      <c r="W9" s="1"/>
      <c r="X9" s="1"/>
      <c r="Y9" s="1"/>
      <c r="Z9" s="1"/>
      <c r="AA9" s="1"/>
      <c r="AB9" s="1"/>
      <c r="AC9" s="1"/>
    </row>
    <row r="10" spans="1:29">
      <c r="A10" s="9" t="s">
        <v>0</v>
      </c>
      <c r="B10" s="7">
        <v>378570.96</v>
      </c>
      <c r="C10" s="2">
        <v>344665.92</v>
      </c>
      <c r="D10" s="2">
        <v>396365.76</v>
      </c>
      <c r="E10" s="2">
        <v>1623902.31</v>
      </c>
      <c r="F10" s="2">
        <v>1937228.5</v>
      </c>
      <c r="G10" s="2">
        <v>3078660.5</v>
      </c>
      <c r="H10" s="2">
        <v>5659414.3899999997</v>
      </c>
      <c r="I10" s="2">
        <v>4707144.8099999996</v>
      </c>
      <c r="J10" s="2">
        <v>3827208.49</v>
      </c>
      <c r="K10" s="2">
        <v>8590565.1899999995</v>
      </c>
      <c r="L10" s="2">
        <v>6485144.0199999996</v>
      </c>
      <c r="M10" s="2">
        <v>6953775.4100000001</v>
      </c>
      <c r="N10" s="2">
        <v>11956952.18</v>
      </c>
      <c r="O10" s="2">
        <v>10449598.880000001</v>
      </c>
      <c r="P10" s="2">
        <f>6582804.53+1025004.72+689006.48+2981994.22</f>
        <v>11278809.950000001</v>
      </c>
      <c r="Q10" s="2">
        <f>8263287.82+748165.83+3238033.66+7660682.33</f>
        <v>19910169.640000001</v>
      </c>
      <c r="R10" s="2">
        <f>6343568.87+2585931.23+653408.94</f>
        <v>9582909.0399999991</v>
      </c>
      <c r="S10" s="2">
        <f>SUM(B10:R10)</f>
        <v>107161085.94999999</v>
      </c>
      <c r="T10" s="3"/>
    </row>
    <row r="11" spans="1:29">
      <c r="A11" s="9" t="s">
        <v>1</v>
      </c>
      <c r="B11" s="8">
        <v>971175.6</v>
      </c>
      <c r="C11" s="4">
        <v>957426</v>
      </c>
      <c r="D11" s="4">
        <v>1101039.72</v>
      </c>
      <c r="E11" s="4">
        <v>3862149.62</v>
      </c>
      <c r="F11" s="4">
        <v>3618018.56</v>
      </c>
      <c r="G11" s="4">
        <v>4707045.16</v>
      </c>
      <c r="H11" s="4">
        <v>7883648.7300000004</v>
      </c>
      <c r="I11" s="4">
        <v>4727214.68</v>
      </c>
      <c r="J11" s="4">
        <v>4379157.63</v>
      </c>
      <c r="K11" s="4">
        <v>8185055.8099999996</v>
      </c>
      <c r="L11" s="4">
        <v>5757183.6299999999</v>
      </c>
      <c r="M11" s="4">
        <v>6464589.1900000004</v>
      </c>
      <c r="N11" s="4">
        <v>13045633.18</v>
      </c>
      <c r="O11" s="4">
        <v>10419788.369999999</v>
      </c>
      <c r="P11" s="4">
        <f>7583471.54+689006.48+2974155.04</f>
        <v>11246633.059999999</v>
      </c>
      <c r="Q11" s="4">
        <f>8236853.21+748165.83+3229521.4+7632359.53+2.67</f>
        <v>19846902.640000001</v>
      </c>
      <c r="R11" s="4">
        <f>8422491.02+3274640.59+653408.94</f>
        <v>12350540.549999999</v>
      </c>
      <c r="S11" s="4">
        <f t="shared" ref="S11:S28" si="0">SUM(B11:R11)</f>
        <v>119523202.13</v>
      </c>
    </row>
    <row r="12" spans="1:29">
      <c r="A12" s="9" t="s">
        <v>2</v>
      </c>
      <c r="B12" s="8">
        <v>430083.48</v>
      </c>
      <c r="C12" s="4">
        <v>721271.64</v>
      </c>
      <c r="D12" s="4">
        <v>829462.32</v>
      </c>
      <c r="E12" s="4">
        <v>2739025.3</v>
      </c>
      <c r="F12" s="4">
        <v>1930787.9</v>
      </c>
      <c r="G12" s="4">
        <v>1777540.11</v>
      </c>
      <c r="H12" s="4">
        <v>2909659.8</v>
      </c>
      <c r="I12" s="4">
        <v>1409767.96</v>
      </c>
      <c r="J12" s="4">
        <v>1192005.97</v>
      </c>
      <c r="K12" s="4">
        <v>2102708.73</v>
      </c>
      <c r="L12" s="4">
        <v>1911457.55</v>
      </c>
      <c r="M12" s="4">
        <v>2059928.04</v>
      </c>
      <c r="N12" s="4">
        <v>4254696.33</v>
      </c>
      <c r="O12" s="4">
        <v>2386137.7200000002</v>
      </c>
      <c r="P12" s="4">
        <f>1025004.72+689006.48+861258.1</f>
        <v>2575269.2999999998</v>
      </c>
      <c r="Q12" s="4">
        <f>1113317.73+748165.83+935207.29</f>
        <v>2796690.85</v>
      </c>
      <c r="R12" s="4">
        <f>2226648.23+1222462.79+653408.94</f>
        <v>4102519.96</v>
      </c>
      <c r="S12" s="4">
        <f t="shared" si="0"/>
        <v>36129012.960000001</v>
      </c>
    </row>
    <row r="13" spans="1:29">
      <c r="A13" s="9" t="s">
        <v>3</v>
      </c>
      <c r="B13" s="8">
        <v>173085.84</v>
      </c>
      <c r="C13" s="4">
        <v>286035.59999999998</v>
      </c>
      <c r="D13" s="4">
        <v>328940.88</v>
      </c>
      <c r="E13" s="4">
        <v>1015240.25</v>
      </c>
      <c r="F13" s="4">
        <v>537377.25</v>
      </c>
      <c r="G13" s="4">
        <v>789238.01</v>
      </c>
      <c r="H13" s="4">
        <v>1506606.86</v>
      </c>
      <c r="I13" s="4">
        <v>339996.36</v>
      </c>
      <c r="J13" s="4">
        <v>376661.54</v>
      </c>
      <c r="K13" s="4">
        <v>778865.06</v>
      </c>
      <c r="L13" s="4">
        <v>786252.73</v>
      </c>
      <c r="M13" s="4">
        <v>804330.52</v>
      </c>
      <c r="N13" s="4">
        <v>2121723.06</v>
      </c>
      <c r="O13" s="4">
        <v>163410</v>
      </c>
      <c r="P13" s="4">
        <f>170100</f>
        <v>170100</v>
      </c>
      <c r="Q13" s="4">
        <f>178620+178620</f>
        <v>357240</v>
      </c>
      <c r="R13" s="4">
        <f>1347607.92+931222.09+653408.94</f>
        <v>2932238.9499999997</v>
      </c>
      <c r="S13" s="4">
        <f t="shared" si="0"/>
        <v>13467342.91</v>
      </c>
    </row>
    <row r="14" spans="1:29">
      <c r="A14" s="9" t="s">
        <v>17</v>
      </c>
      <c r="B14" s="8">
        <v>0</v>
      </c>
      <c r="C14" s="4">
        <v>0</v>
      </c>
      <c r="D14" s="4">
        <v>17791.34</v>
      </c>
      <c r="E14" s="4">
        <v>117720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f t="shared" si="0"/>
        <v>135511.34</v>
      </c>
    </row>
    <row r="15" spans="1:29">
      <c r="A15" s="9" t="s">
        <v>4</v>
      </c>
      <c r="B15" s="8">
        <v>0</v>
      </c>
      <c r="C15" s="4">
        <v>0</v>
      </c>
      <c r="D15" s="4">
        <v>13365</v>
      </c>
      <c r="E15" s="4">
        <v>117720</v>
      </c>
      <c r="F15" s="4">
        <v>110303</v>
      </c>
      <c r="G15" s="4">
        <v>156486</v>
      </c>
      <c r="H15" s="4">
        <v>378010.16</v>
      </c>
      <c r="I15" s="4">
        <v>312032.09000000003</v>
      </c>
      <c r="J15" s="4">
        <v>335024.49</v>
      </c>
      <c r="K15" s="4">
        <v>701072.98</v>
      </c>
      <c r="L15" s="4">
        <v>726046.16</v>
      </c>
      <c r="M15" s="4">
        <v>774867.72</v>
      </c>
      <c r="N15" s="4">
        <v>2121723.06</v>
      </c>
      <c r="O15" s="4">
        <v>3072287.38</v>
      </c>
      <c r="P15" s="4">
        <f>1585162.2+689006.48+1041719.39</f>
        <v>3315888.07</v>
      </c>
      <c r="Q15" s="4">
        <f>1721737.61+748165.83+1131163.3+651875.32</f>
        <v>4252942.0600000005</v>
      </c>
      <c r="R15" s="4">
        <f>1002212.19+816761.18+653408.94</f>
        <v>2472382.31</v>
      </c>
      <c r="S15" s="4">
        <f t="shared" si="0"/>
        <v>18860150.48</v>
      </c>
    </row>
    <row r="16" spans="1:29">
      <c r="A16" s="9" t="s">
        <v>18</v>
      </c>
      <c r="B16" s="8">
        <v>0</v>
      </c>
      <c r="C16" s="4">
        <v>0</v>
      </c>
      <c r="D16" s="4">
        <v>17791.34</v>
      </c>
      <c r="E16" s="4">
        <v>117720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f t="shared" si="0"/>
        <v>135511.34</v>
      </c>
    </row>
    <row r="17" spans="1:20">
      <c r="A17" s="9" t="s">
        <v>19</v>
      </c>
      <c r="B17" s="8">
        <v>0</v>
      </c>
      <c r="C17" s="4">
        <v>0</v>
      </c>
      <c r="D17" s="4">
        <v>22148.37</v>
      </c>
      <c r="E17" s="4">
        <v>267385.44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f t="shared" si="0"/>
        <v>289533.81</v>
      </c>
    </row>
    <row r="18" spans="1:20">
      <c r="A18" s="9" t="s">
        <v>15</v>
      </c>
      <c r="B18" s="8">
        <v>0</v>
      </c>
      <c r="C18" s="4">
        <v>0</v>
      </c>
      <c r="D18" s="4">
        <v>13365</v>
      </c>
      <c r="E18" s="4">
        <v>117720</v>
      </c>
      <c r="F18" s="4">
        <v>103644.2</v>
      </c>
      <c r="G18" s="4">
        <v>143940</v>
      </c>
      <c r="H18" s="4">
        <v>241761.76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f t="shared" si="0"/>
        <v>620430.96</v>
      </c>
    </row>
    <row r="19" spans="1:20">
      <c r="A19" s="9" t="s">
        <v>6</v>
      </c>
      <c r="B19" s="8">
        <v>0</v>
      </c>
      <c r="C19" s="4">
        <v>0</v>
      </c>
      <c r="D19" s="4">
        <v>13365</v>
      </c>
      <c r="E19" s="4">
        <v>117720</v>
      </c>
      <c r="F19" s="4">
        <v>128593</v>
      </c>
      <c r="G19" s="4">
        <v>193066</v>
      </c>
      <c r="H19" s="4">
        <v>433333.77</v>
      </c>
      <c r="I19" s="4">
        <v>1567554.06</v>
      </c>
      <c r="J19" s="4">
        <v>1869527.19</v>
      </c>
      <c r="K19" s="4">
        <v>3571248.96</v>
      </c>
      <c r="L19" s="4">
        <v>2229254.83</v>
      </c>
      <c r="M19" s="4">
        <v>2591947.13</v>
      </c>
      <c r="N19" s="4">
        <v>4533211.74</v>
      </c>
      <c r="O19" s="4">
        <v>2386137.7200000002</v>
      </c>
      <c r="P19" s="4">
        <f>1025004.72+689006.48+861258.1</f>
        <v>2575269.2999999998</v>
      </c>
      <c r="Q19" s="4">
        <f>1113317.73+748165.83+935207.29</f>
        <v>2796690.85</v>
      </c>
      <c r="R19" s="4">
        <f>1521124.25+988452.55+653408.94</f>
        <v>3162985.7399999998</v>
      </c>
      <c r="S19" s="4">
        <f t="shared" si="0"/>
        <v>28169905.289999999</v>
      </c>
    </row>
    <row r="20" spans="1:20">
      <c r="A20" s="9" t="s">
        <v>7</v>
      </c>
      <c r="B20" s="8">
        <v>0</v>
      </c>
      <c r="C20" s="4">
        <v>0</v>
      </c>
      <c r="D20" s="4">
        <v>13365</v>
      </c>
      <c r="E20" s="4">
        <v>117720</v>
      </c>
      <c r="F20" s="4">
        <v>105809</v>
      </c>
      <c r="G20" s="4">
        <v>151496</v>
      </c>
      <c r="H20" s="4">
        <v>273746.06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f t="shared" si="0"/>
        <v>662136.06000000006</v>
      </c>
    </row>
    <row r="21" spans="1:20">
      <c r="A21" s="9" t="s">
        <v>8</v>
      </c>
      <c r="B21" s="8">
        <v>0</v>
      </c>
      <c r="C21" s="4">
        <v>0</v>
      </c>
      <c r="D21" s="4">
        <v>17791.34</v>
      </c>
      <c r="E21" s="4">
        <v>117720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f t="shared" si="0"/>
        <v>135511.34</v>
      </c>
    </row>
    <row r="22" spans="1:20">
      <c r="A22" s="9" t="s">
        <v>9</v>
      </c>
      <c r="B22" s="8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f t="shared" si="0"/>
        <v>0</v>
      </c>
    </row>
    <row r="23" spans="1:20">
      <c r="A23" s="9" t="s">
        <v>20</v>
      </c>
      <c r="B23" s="8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f t="shared" si="0"/>
        <v>0</v>
      </c>
    </row>
    <row r="24" spans="1:20">
      <c r="A24" s="9" t="s">
        <v>10</v>
      </c>
      <c r="B24" s="8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f t="shared" si="0"/>
        <v>0</v>
      </c>
    </row>
    <row r="25" spans="1:20">
      <c r="A25" s="9" t="s">
        <v>11</v>
      </c>
      <c r="B25" s="8">
        <v>0</v>
      </c>
      <c r="C25" s="4">
        <v>0</v>
      </c>
      <c r="D25" s="4">
        <v>0</v>
      </c>
      <c r="E25" s="4">
        <v>0</v>
      </c>
      <c r="F25" s="4">
        <v>0</v>
      </c>
      <c r="G25" s="4">
        <v>18200</v>
      </c>
      <c r="H25" s="4">
        <v>262315.56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f t="shared" si="0"/>
        <v>280515.56</v>
      </c>
    </row>
    <row r="26" spans="1:20">
      <c r="A26" s="9" t="s">
        <v>21</v>
      </c>
      <c r="B26" s="8">
        <v>0</v>
      </c>
      <c r="C26" s="4">
        <v>0</v>
      </c>
      <c r="D26" s="4">
        <v>0</v>
      </c>
      <c r="E26" s="4">
        <v>0</v>
      </c>
      <c r="F26" s="4">
        <v>0</v>
      </c>
      <c r="G26" s="4">
        <v>18200</v>
      </c>
      <c r="H26" s="4">
        <v>262315.56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f t="shared" si="0"/>
        <v>280515.56</v>
      </c>
    </row>
    <row r="27" spans="1:20">
      <c r="A27" s="9" t="s">
        <v>12</v>
      </c>
      <c r="B27" s="8">
        <v>0</v>
      </c>
      <c r="C27" s="4">
        <v>0</v>
      </c>
      <c r="D27" s="4">
        <v>0</v>
      </c>
      <c r="E27" s="4">
        <v>0</v>
      </c>
      <c r="F27" s="4">
        <v>0</v>
      </c>
      <c r="G27" s="4">
        <v>18200</v>
      </c>
      <c r="H27" s="4">
        <v>262315.56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f t="shared" si="0"/>
        <v>280515.56</v>
      </c>
    </row>
    <row r="28" spans="1:20">
      <c r="A28" s="9" t="s">
        <v>13</v>
      </c>
      <c r="B28" s="8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673171.54</v>
      </c>
      <c r="L28" s="4">
        <v>1952537.54</v>
      </c>
      <c r="M28" s="4">
        <v>2133429.96</v>
      </c>
      <c r="N28" s="4">
        <v>4383668.3499999996</v>
      </c>
      <c r="O28" s="4">
        <v>3180675.39</v>
      </c>
      <c r="P28" s="4">
        <f>1673642.03+689006.48+1070228.75</f>
        <v>3432877.26</v>
      </c>
      <c r="Q28" s="4">
        <f>1817840.75+748165.83+1162120.52+754846.09</f>
        <v>4482973.1900000004</v>
      </c>
      <c r="R28" s="4">
        <v>0</v>
      </c>
      <c r="S28" s="4">
        <f t="shared" si="0"/>
        <v>20239333.23</v>
      </c>
    </row>
    <row r="29" spans="1:20">
      <c r="A29" s="9" t="s">
        <v>14</v>
      </c>
      <c r="B29" s="8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673171.54</v>
      </c>
      <c r="L29" s="4">
        <v>0</v>
      </c>
      <c r="M29" s="4">
        <v>0</v>
      </c>
      <c r="N29" s="4">
        <v>714190.56</v>
      </c>
      <c r="O29" s="4">
        <v>0</v>
      </c>
      <c r="P29" s="4">
        <v>0</v>
      </c>
      <c r="Q29" s="4">
        <v>0</v>
      </c>
      <c r="R29" s="4">
        <f>2005660.44+1149280.99+653408.94</f>
        <v>3808350.3699999996</v>
      </c>
      <c r="S29" s="4">
        <f t="shared" ref="S29" si="1">SUM(B29:R29)</f>
        <v>5195712.47</v>
      </c>
    </row>
    <row r="30" spans="1:20">
      <c r="A30" s="9" t="s">
        <v>22</v>
      </c>
      <c r="B30" s="8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102060</v>
      </c>
      <c r="Q30" s="4">
        <v>107172</v>
      </c>
      <c r="R30" s="4">
        <v>110484</v>
      </c>
      <c r="S30" s="4">
        <f t="shared" ref="S30" si="2">SUM(B30:R30)</f>
        <v>319716</v>
      </c>
    </row>
    <row r="31" spans="1:20" s="16" customFormat="1" ht="13.5" customHeight="1">
      <c r="A31" s="12"/>
      <c r="B31" s="13">
        <f>SUM(B10:B30)</f>
        <v>1952915.8800000001</v>
      </c>
      <c r="C31" s="14">
        <f>SUM(C10:C30)</f>
        <v>2309399.16</v>
      </c>
      <c r="D31" s="14">
        <f>SUM(D10:D30)</f>
        <v>2784791.0699999994</v>
      </c>
      <c r="E31" s="14">
        <f t="shared" ref="E31:R31" si="3">SUM(E10:E30)</f>
        <v>10331742.92</v>
      </c>
      <c r="F31" s="14">
        <f t="shared" si="3"/>
        <v>8471761.4100000001</v>
      </c>
      <c r="G31" s="14">
        <f t="shared" si="3"/>
        <v>11052071.779999999</v>
      </c>
      <c r="H31" s="14">
        <f t="shared" si="3"/>
        <v>20073128.209999997</v>
      </c>
      <c r="I31" s="14">
        <f t="shared" si="3"/>
        <v>13063709.959999999</v>
      </c>
      <c r="J31" s="14">
        <f t="shared" si="3"/>
        <v>11979585.309999999</v>
      </c>
      <c r="K31" s="14">
        <f t="shared" si="3"/>
        <v>25275859.809999999</v>
      </c>
      <c r="L31" s="14">
        <f t="shared" si="3"/>
        <v>19847876.460000001</v>
      </c>
      <c r="M31" s="14">
        <f t="shared" si="3"/>
        <v>21782867.969999999</v>
      </c>
      <c r="N31" s="14">
        <f t="shared" si="3"/>
        <v>43131798.460000001</v>
      </c>
      <c r="O31" s="14">
        <f t="shared" si="3"/>
        <v>32058035.459999997</v>
      </c>
      <c r="P31" s="14">
        <f t="shared" si="3"/>
        <v>34696906.939999998</v>
      </c>
      <c r="Q31" s="14">
        <f t="shared" si="3"/>
        <v>54550781.230000004</v>
      </c>
      <c r="R31" s="14">
        <f t="shared" si="3"/>
        <v>38522410.919999994</v>
      </c>
      <c r="S31" s="14">
        <f>SUM(S10:S30)</f>
        <v>351885642.94999999</v>
      </c>
      <c r="T31" s="15"/>
    </row>
    <row r="32" spans="1:20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5"/>
    </row>
    <row r="33" spans="1:20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5"/>
    </row>
    <row r="34" spans="1:20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5"/>
    </row>
    <row r="35" spans="1:20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5"/>
    </row>
    <row r="36" spans="1:20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5"/>
    </row>
    <row r="37" spans="1:20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5"/>
    </row>
    <row r="38" spans="1:20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20">
      <c r="E39" s="5"/>
    </row>
    <row r="41" spans="1:20">
      <c r="A41" s="21" t="s">
        <v>26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1:20">
      <c r="A42" s="21" t="s">
        <v>27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 spans="1:20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pans="1:20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</row>
    <row r="45" spans="1:20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 spans="1:20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</sheetData>
  <mergeCells count="10">
    <mergeCell ref="A45:S45"/>
    <mergeCell ref="A46:S46"/>
    <mergeCell ref="A2:S2"/>
    <mergeCell ref="A3:S3"/>
    <mergeCell ref="A4:S4"/>
    <mergeCell ref="A5:S5"/>
    <mergeCell ref="A41:S41"/>
    <mergeCell ref="A42:S42"/>
    <mergeCell ref="A43:S43"/>
    <mergeCell ref="A44:S44"/>
  </mergeCells>
  <pageMargins left="0.19685039370078741" right="0.19685039370078741" top="0.59055118110236227" bottom="0.59055118110236227" header="0.31496062992125984" footer="0.31496062992125984"/>
  <pageSetup paperSize="5" scale="71" orientation="landscape" verticalDpi="0" r:id="rId1"/>
  <ignoredErrors>
    <ignoredError sqref="C39:D39 C38 E38:S38 F39:S39 B31:R3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mcvivasc</dc:creator>
  <cp:lastModifiedBy>mcvivasc</cp:lastModifiedBy>
  <cp:lastPrinted>2015-09-18T16:13:11Z</cp:lastPrinted>
  <dcterms:created xsi:type="dcterms:W3CDTF">2015-09-17T16:55:11Z</dcterms:created>
  <dcterms:modified xsi:type="dcterms:W3CDTF">2015-09-18T16:51:28Z</dcterms:modified>
</cp:coreProperties>
</file>